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1F885BC-680D-44AE-88E6-81A78621D1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сновные показатели ФХД-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54" i="1"/>
  <c r="E33" i="1"/>
  <c r="E52" i="1" l="1"/>
  <c r="E49" i="1"/>
  <c r="E48" i="1"/>
  <c r="E34" i="1"/>
  <c r="E31" i="1"/>
  <c r="E28" i="1"/>
  <c r="E29" i="1"/>
  <c r="E61" i="1" l="1"/>
  <c r="E46" i="1" l="1"/>
  <c r="E40" i="1"/>
  <c r="E22" i="1"/>
  <c r="E15" i="1"/>
  <c r="E27" i="1" l="1"/>
  <c r="E30" i="1"/>
  <c r="E35" i="1"/>
  <c r="E21" i="1" s="1"/>
  <c r="E60" i="1" l="1"/>
</calcChain>
</file>

<file path=xl/sharedStrings.xml><?xml version="1.0" encoding="utf-8"?>
<sst xmlns="http://schemas.openxmlformats.org/spreadsheetml/2006/main" count="192" uniqueCount="134">
  <si>
    <t>Единицы измерения</t>
  </si>
  <si>
    <t>Наименование показателя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</si>
  <si>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</si>
  <si>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</si>
  <si>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</si>
  <si>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труда:</t>
  </si>
  <si>
    <t>1.2</t>
  </si>
  <si>
    <t>Отчисления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</si>
  <si>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</si>
  <si>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</si>
  <si>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</si>
  <si>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</si>
  <si>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газ на собственные и техгнологические нужды</t>
  </si>
  <si>
    <t>технологические и эксплуатационные потери</t>
  </si>
  <si>
    <t>прочие</t>
  </si>
  <si>
    <t>1.3.2</t>
  </si>
  <si>
    <t>1.3.3</t>
  </si>
  <si>
    <t>1.3.4</t>
  </si>
  <si>
    <t>1.4</t>
  </si>
  <si>
    <t>Амортизация основных средств</t>
  </si>
  <si>
    <t>1.5</t>
  </si>
  <si>
    <t>Прочие затраты, в том числе:</t>
  </si>
  <si>
    <t>Арендная плата (лизинг), в том числе:</t>
  </si>
  <si>
    <t>1.5.1</t>
  </si>
  <si>
    <t>1.5.1.1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</si>
  <si>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</si>
  <si>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</si>
  <si>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газопроводов, находящихся в государственной и муниципальной собственности</t>
  </si>
  <si>
    <t>аренда земельного участка</t>
  </si>
  <si>
    <t>1.5.1.2</t>
  </si>
  <si>
    <t>1.5.1.3</t>
  </si>
  <si>
    <t>1.5.1.4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</si>
  <si>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</si>
  <si>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</si>
  <si>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</si>
  <si>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</si>
  <si>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</si>
  <si>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1.5.2.2</t>
  </si>
  <si>
    <t>1.5.3</t>
  </si>
  <si>
    <t>Налоги, в том числе:</t>
  </si>
  <si>
    <t>1.5.3.1</t>
  </si>
  <si>
    <t>налог на имущество</t>
  </si>
  <si>
    <t>налог на загрязнение окружающей среды</t>
  </si>
  <si>
    <t>единый транспортный налог</t>
  </si>
  <si>
    <t>земельный налог</t>
  </si>
  <si>
    <t>1.5.3.2</t>
  </si>
  <si>
    <t>1.5.3.3</t>
  </si>
  <si>
    <t>1.5.3.4</t>
  </si>
  <si>
    <t>1.5.4</t>
  </si>
  <si>
    <t>Услуги сторонних организаций</t>
  </si>
  <si>
    <t>1.5.4.1</t>
  </si>
  <si>
    <t>услуги средств связи</t>
  </si>
  <si>
    <t>оплата вневедомственной охраны</t>
  </si>
  <si>
    <t>минформационно-вычислительные услуги</t>
  </si>
  <si>
    <t>аудиторские услуги</t>
  </si>
  <si>
    <t>прочие, в том числе:</t>
  </si>
  <si>
    <t>услуги по техническому обслуживанию газораспределительных сетей</t>
  </si>
  <si>
    <t>1.5.4.2</t>
  </si>
  <si>
    <t>1.5.4.3</t>
  </si>
  <si>
    <t>1.5.4.4</t>
  </si>
  <si>
    <t>1.5.4.5</t>
  </si>
  <si>
    <t>1.5.4.5.1</t>
  </si>
  <si>
    <t>№ п/п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</si>
  <si>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</si>
  <si>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</si>
  <si>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1.5.4.5.2</t>
  </si>
  <si>
    <t>1.5.4.5.3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</si>
  <si>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</si>
  <si>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</si>
  <si>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</si>
  <si>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</si>
  <si>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</si>
  <si>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</si>
  <si>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</si>
  <si>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охрана труда и подготовка кадров</t>
  </si>
  <si>
    <t>НИОКР</t>
  </si>
  <si>
    <t>затраты по оплате услуг по транспортировке транзитных потоков газа</t>
  </si>
  <si>
    <t>1.5.6.2</t>
  </si>
  <si>
    <t>1.5.6.3</t>
  </si>
  <si>
    <t>1.5.6.4</t>
  </si>
  <si>
    <t>1.5.6.5</t>
  </si>
  <si>
    <t>канцелярские и почтово-телеграфные расходы</t>
  </si>
  <si>
    <t>1.5.6.6</t>
  </si>
  <si>
    <t>2.</t>
  </si>
  <si>
    <t>Прочие доходы</t>
  </si>
  <si>
    <t>Прочие расходы</t>
  </si>
  <si>
    <t>3.</t>
  </si>
  <si>
    <t xml:space="preserve">3.1 </t>
  </si>
  <si>
    <t>Услуги банков</t>
  </si>
  <si>
    <t>Прценты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</si>
  <si>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</si>
  <si>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</si>
  <si>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</si>
  <si>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3.2</t>
  </si>
  <si>
    <t>3.3</t>
  </si>
  <si>
    <t>3.4</t>
  </si>
  <si>
    <t>3.5</t>
  </si>
  <si>
    <t>4</t>
  </si>
  <si>
    <t>Потребность в прибыли до налогообложения</t>
  </si>
  <si>
    <t>Расходы из чистой прибыли, в том числе:</t>
  </si>
  <si>
    <t>4.1</t>
  </si>
  <si>
    <t>4.1.1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</si>
  <si>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</si>
  <si>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</si>
  <si>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</si>
  <si>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</si>
  <si>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</si>
  <si>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</si>
  <si>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4.1.2</t>
  </si>
  <si>
    <t>4.1.3</t>
  </si>
  <si>
    <t>4.1.4</t>
  </si>
  <si>
    <t>4.2</t>
  </si>
  <si>
    <t>5</t>
  </si>
  <si>
    <t>Справочная инфомация</t>
  </si>
  <si>
    <t>человек</t>
  </si>
  <si>
    <t>Численность персонала, занятого в регулируемом виде деятельности</t>
  </si>
  <si>
    <t>Протяженость трубопроводов</t>
  </si>
  <si>
    <t>Средняя загрузка трубопроводов</t>
  </si>
  <si>
    <t>1</t>
  </si>
  <si>
    <t>2</t>
  </si>
  <si>
    <t>3</t>
  </si>
  <si>
    <t>км</t>
  </si>
  <si>
    <t>единиц</t>
  </si>
  <si>
    <t>%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</si>
  <si>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</si>
  <si>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газораспределительным сетям</t>
  </si>
  <si>
    <t>на территории Краснодарского края</t>
  </si>
  <si>
    <t>к приказу ФАС России</t>
  </si>
  <si>
    <t>Количество газорегуляторных пунктов</t>
  </si>
  <si>
    <t xml:space="preserve"> от 18.01.2019 № 38/18</t>
  </si>
  <si>
    <t>Форма 6</t>
  </si>
  <si>
    <t>Приложение № 2</t>
  </si>
  <si>
    <t>АО "Павловскаярайгаз" за 2022 год</t>
  </si>
  <si>
    <t>1,6 % в летний период; 12,1 % в зимний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</si>
</sst>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72"/>
  <sheetViews>
    <sheetView tabSelected="1" workbookViewId="0">
      <selection activeCell="H11" sqref="H11"/>
    </sheetView>
  </sheetViews>
  <sheetFormatPr defaultRowHeight="15" x14ac:dyDescent="0.25"/>
  <cols>
    <col min="1" max="1" width="5.28515625" style="23" customWidth="1"/>
    <col min="2" max="2" width="10.5703125" style="6" customWidth="1"/>
    <col min="3" max="3" width="66.140625" style="23" customWidth="1"/>
    <col min="4" max="4" width="13.28515625" style="6" customWidth="1"/>
    <col min="5" max="5" width="14" style="6" customWidth="1"/>
    <col min="6" max="16384" width="9.140625" style="23"/>
  </cols>
  <sheetData>
    <row r="1" spans="2:5" x14ac:dyDescent="0.25">
      <c r="B1" s="1"/>
      <c r="C1" s="2"/>
      <c r="D1" s="1"/>
      <c r="E1" s="7" t="s">
        <v>131</v>
      </c>
    </row>
    <row r="2" spans="2:5" x14ac:dyDescent="0.25">
      <c r="B2" s="1"/>
      <c r="C2" s="2"/>
      <c r="D2" s="1"/>
      <c r="E2" s="7" t="s">
        <v>127</v>
      </c>
    </row>
    <row r="3" spans="2:5" x14ac:dyDescent="0.25">
      <c r="B3" s="1"/>
      <c r="C3" s="2"/>
      <c r="D3" s="1"/>
      <c r="E3" s="7" t="s">
        <v>129</v>
      </c>
    </row>
    <row r="4" spans="2:5" x14ac:dyDescent="0.25">
      <c r="B4" s="1"/>
      <c r="C4" s="2"/>
      <c r="D4" s="1"/>
      <c r="E4" s="8" t="s">
        <v>130</v>
      </c>
    </row>
    <row r="5" spans="2:5" x14ac:dyDescent="0.25">
      <c r="B5" s="1"/>
      <c r="C5" s="2"/>
      <c r="D5" s="1"/>
      <c r="E5" s="1"/>
    </row>
    <row r="6" spans="2:5" ht="15" customHeight="1" x14ac:dyDescent="0.25">
      <c r="B6" s="19" t="s">
        <v>124</v>
      </c>
      <c r="C6" s="19"/>
      <c r="D6" s="19"/>
      <c r="E6" s="19"/>
    </row>
    <row r="7" spans="2:5" ht="15" customHeight="1" x14ac:dyDescent="0.25">
      <c r="B7" s="19" t="s">
        <v>132</v>
      </c>
      <c r="C7" s="19"/>
      <c r="D7" s="19"/>
      <c r="E7" s="19"/>
    </row>
    <row r="8" spans="2:5" ht="15" customHeight="1" x14ac:dyDescent="0.25">
      <c r="B8" s="19" t="s">
        <v>125</v>
      </c>
      <c r="C8" s="19"/>
      <c r="D8" s="19"/>
      <c r="E8" s="19"/>
    </row>
    <row r="9" spans="2:5" ht="15" customHeight="1" x14ac:dyDescent="0.25">
      <c r="B9" s="19" t="s">
        <v>126</v>
      </c>
      <c r="C9" s="19"/>
      <c r="D9" s="19"/>
      <c r="E9" s="19"/>
    </row>
    <row r="10" spans="2:5" x14ac:dyDescent="0.25">
      <c r="B10" s="1"/>
      <c r="C10" s="2"/>
      <c r="D10" s="1"/>
      <c r="E10" s="3"/>
    </row>
    <row r="11" spans="2:5" s="6" customFormat="1" ht="30" x14ac:dyDescent="0.25">
      <c r="B11" s="4" t="s">
        <v>62</v>
      </c>
      <c r="C11" s="4" t="s">
        <v>1</v>
      </c>
      <c r="D11" s="4" t="s">
        <v>0</v>
      </c>
      <c r="E11" s="4">
        <v>2022</v>
      </c>
    </row>
    <row r="12" spans="2:5" ht="29.25" x14ac:dyDescent="0.25">
      <c r="B12" s="9">
        <v>1</v>
      </c>
      <c r="C12" s="10" t="s">
        <v>2</v>
      </c>
      <c r="D12" s="11" t="s">
        <v>3</v>
      </c>
      <c r="E12" s="12">
        <f>E13+E14+E15+E20+E21</f>
        <v>102413.4</v>
      </c>
    </row>
    <row r="13" spans="2:5" x14ac:dyDescent="0.25">
      <c r="B13" s="9" t="s">
        <v>4</v>
      </c>
      <c r="C13" s="10" t="s">
        <v>5</v>
      </c>
      <c r="D13" s="11" t="s">
        <v>3</v>
      </c>
      <c r="E13" s="13">
        <v>39677.699999999997</v>
      </c>
    </row>
    <row r="14" spans="2:5" x14ac:dyDescent="0.25">
      <c r="B14" s="9" t="s">
        <v>6</v>
      </c>
      <c r="C14" s="10" t="s">
        <v>7</v>
      </c>
      <c r="D14" s="11" t="s">
        <v>3</v>
      </c>
      <c r="E14" s="13">
        <v>11902.2</v>
      </c>
    </row>
    <row r="15" spans="2:5" x14ac:dyDescent="0.25">
      <c r="B15" s="9" t="s">
        <v>8</v>
      </c>
      <c r="C15" s="10" t="s">
        <v>9</v>
      </c>
      <c r="D15" s="11" t="s">
        <v>3</v>
      </c>
      <c r="E15" s="12">
        <f t="shared" ref="E15" si="0">SUM(E16:E19)</f>
        <v>20475.3</v>
      </c>
    </row>
    <row r="16" spans="2:5" x14ac:dyDescent="0.25">
      <c r="B16" s="14" t="s">
        <v>10</v>
      </c>
      <c r="C16" s="15" t="s">
        <v>11</v>
      </c>
      <c r="D16" s="11" t="s">
        <v>3</v>
      </c>
      <c r="E16" s="13">
        <v>11788.4</v>
      </c>
    </row>
    <row r="17" spans="2:5" x14ac:dyDescent="0.25">
      <c r="B17" s="14" t="s">
        <v>15</v>
      </c>
      <c r="C17" s="15" t="s">
        <v>12</v>
      </c>
      <c r="D17" s="11" t="s">
        <v>3</v>
      </c>
      <c r="E17" s="13">
        <v>1027.5</v>
      </c>
    </row>
    <row r="18" spans="2:5" x14ac:dyDescent="0.25">
      <c r="B18" s="14" t="s">
        <v>16</v>
      </c>
      <c r="C18" s="15" t="s">
        <v>13</v>
      </c>
      <c r="D18" s="11" t="s">
        <v>3</v>
      </c>
      <c r="E18" s="13">
        <v>1036.5999999999999</v>
      </c>
    </row>
    <row r="19" spans="2:5" x14ac:dyDescent="0.25">
      <c r="B19" s="14" t="s">
        <v>17</v>
      </c>
      <c r="C19" s="15" t="s">
        <v>14</v>
      </c>
      <c r="D19" s="11" t="s">
        <v>3</v>
      </c>
      <c r="E19" s="13">
        <v>6622.8</v>
      </c>
    </row>
    <row r="20" spans="2:5" x14ac:dyDescent="0.25">
      <c r="B20" s="9" t="s">
        <v>18</v>
      </c>
      <c r="C20" s="10" t="s">
        <v>19</v>
      </c>
      <c r="D20" s="11" t="s">
        <v>3</v>
      </c>
      <c r="E20" s="12">
        <v>15107.8</v>
      </c>
    </row>
    <row r="21" spans="2:5" x14ac:dyDescent="0.25">
      <c r="B21" s="9" t="s">
        <v>20</v>
      </c>
      <c r="C21" s="10" t="s">
        <v>21</v>
      </c>
      <c r="D21" s="11" t="s">
        <v>3</v>
      </c>
      <c r="E21" s="12">
        <f>E22+E27+E30+E35+E45+E46</f>
        <v>15250.4</v>
      </c>
    </row>
    <row r="22" spans="2:5" x14ac:dyDescent="0.25">
      <c r="B22" s="9" t="s">
        <v>23</v>
      </c>
      <c r="C22" s="10" t="s">
        <v>22</v>
      </c>
      <c r="D22" s="11" t="s">
        <v>3</v>
      </c>
      <c r="E22" s="12">
        <f t="shared" ref="E22" si="1">SUM(E23:E26)</f>
        <v>852.2</v>
      </c>
    </row>
    <row r="23" spans="2:5" x14ac:dyDescent="0.25">
      <c r="B23" s="14" t="s">
        <v>24</v>
      </c>
      <c r="C23" s="15" t="s">
        <v>25</v>
      </c>
      <c r="D23" s="11" t="s">
        <v>3</v>
      </c>
      <c r="E23" s="13">
        <v>20.7</v>
      </c>
    </row>
    <row r="24" spans="2:5" x14ac:dyDescent="0.25">
      <c r="B24" s="14" t="s">
        <v>29</v>
      </c>
      <c r="C24" s="15" t="s">
        <v>26</v>
      </c>
      <c r="D24" s="11" t="s">
        <v>3</v>
      </c>
      <c r="E24" s="13">
        <v>0</v>
      </c>
    </row>
    <row r="25" spans="2:5" ht="30" x14ac:dyDescent="0.25">
      <c r="B25" s="14" t="s">
        <v>30</v>
      </c>
      <c r="C25" s="15" t="s">
        <v>27</v>
      </c>
      <c r="D25" s="11" t="s">
        <v>3</v>
      </c>
      <c r="E25" s="13">
        <v>568.29999999999995</v>
      </c>
    </row>
    <row r="26" spans="2:5" x14ac:dyDescent="0.25">
      <c r="B26" s="14" t="s">
        <v>31</v>
      </c>
      <c r="C26" s="15" t="s">
        <v>28</v>
      </c>
      <c r="D26" s="11" t="s">
        <v>3</v>
      </c>
      <c r="E26" s="13">
        <v>263.2</v>
      </c>
    </row>
    <row r="27" spans="2:5" x14ac:dyDescent="0.25">
      <c r="B27" s="9" t="s">
        <v>32</v>
      </c>
      <c r="C27" s="10" t="s">
        <v>33</v>
      </c>
      <c r="D27" s="11" t="s">
        <v>3</v>
      </c>
      <c r="E27" s="12">
        <f t="shared" ref="E27" si="2">SUM(E28:E29)</f>
        <v>65.300000000000011</v>
      </c>
    </row>
    <row r="28" spans="2:5" ht="30" x14ac:dyDescent="0.25">
      <c r="B28" s="14" t="s">
        <v>34</v>
      </c>
      <c r="C28" s="15" t="s">
        <v>35</v>
      </c>
      <c r="D28" s="11" t="s">
        <v>3</v>
      </c>
      <c r="E28" s="13">
        <f>28.1+2.1</f>
        <v>30.200000000000003</v>
      </c>
    </row>
    <row r="29" spans="2:5" x14ac:dyDescent="0.25">
      <c r="B29" s="14" t="s">
        <v>37</v>
      </c>
      <c r="C29" s="15" t="s">
        <v>36</v>
      </c>
      <c r="D29" s="11" t="s">
        <v>3</v>
      </c>
      <c r="E29" s="13">
        <f>28.1+7</f>
        <v>35.1</v>
      </c>
    </row>
    <row r="30" spans="2:5" x14ac:dyDescent="0.25">
      <c r="B30" s="9" t="s">
        <v>38</v>
      </c>
      <c r="C30" s="10" t="s">
        <v>39</v>
      </c>
      <c r="D30" s="11" t="s">
        <v>3</v>
      </c>
      <c r="E30" s="12">
        <f t="shared" ref="E30" si="3">SUM(E31:E34)</f>
        <v>6200.3</v>
      </c>
    </row>
    <row r="31" spans="2:5" x14ac:dyDescent="0.25">
      <c r="B31" s="14" t="s">
        <v>40</v>
      </c>
      <c r="C31" s="15" t="s">
        <v>41</v>
      </c>
      <c r="D31" s="11" t="s">
        <v>3</v>
      </c>
      <c r="E31" s="13">
        <f>6118.3</f>
        <v>6118.3</v>
      </c>
    </row>
    <row r="32" spans="2:5" x14ac:dyDescent="0.25">
      <c r="B32" s="14" t="s">
        <v>45</v>
      </c>
      <c r="C32" s="15" t="s">
        <v>42</v>
      </c>
      <c r="D32" s="11" t="s">
        <v>3</v>
      </c>
      <c r="E32" s="13">
        <v>0</v>
      </c>
    </row>
    <row r="33" spans="2:5" x14ac:dyDescent="0.25">
      <c r="B33" s="14" t="s">
        <v>46</v>
      </c>
      <c r="C33" s="15" t="s">
        <v>43</v>
      </c>
      <c r="D33" s="11" t="s">
        <v>3</v>
      </c>
      <c r="E33" s="13">
        <f>72.5</f>
        <v>72.5</v>
      </c>
    </row>
    <row r="34" spans="2:5" x14ac:dyDescent="0.25">
      <c r="B34" s="14" t="s">
        <v>47</v>
      </c>
      <c r="C34" s="15" t="s">
        <v>44</v>
      </c>
      <c r="D34" s="11" t="s">
        <v>3</v>
      </c>
      <c r="E34" s="13">
        <f>9+0.5</f>
        <v>9.5</v>
      </c>
    </row>
    <row r="35" spans="2:5" x14ac:dyDescent="0.25">
      <c r="B35" s="9" t="s">
        <v>48</v>
      </c>
      <c r="C35" s="10" t="s">
        <v>49</v>
      </c>
      <c r="D35" s="11" t="s">
        <v>3</v>
      </c>
      <c r="E35" s="12">
        <f t="shared" ref="E35" si="4">SUM(E36:E40)</f>
        <v>5508.3</v>
      </c>
    </row>
    <row r="36" spans="2:5" x14ac:dyDescent="0.25">
      <c r="B36" s="14" t="s">
        <v>50</v>
      </c>
      <c r="C36" s="15" t="s">
        <v>51</v>
      </c>
      <c r="D36" s="11" t="s">
        <v>3</v>
      </c>
      <c r="E36" s="13">
        <v>324.3</v>
      </c>
    </row>
    <row r="37" spans="2:5" x14ac:dyDescent="0.25">
      <c r="B37" s="14" t="s">
        <v>57</v>
      </c>
      <c r="C37" s="15" t="s">
        <v>52</v>
      </c>
      <c r="D37" s="11" t="s">
        <v>3</v>
      </c>
      <c r="E37" s="13">
        <v>67.400000000000006</v>
      </c>
    </row>
    <row r="38" spans="2:5" x14ac:dyDescent="0.25">
      <c r="B38" s="14" t="s">
        <v>58</v>
      </c>
      <c r="C38" s="15" t="s">
        <v>53</v>
      </c>
      <c r="D38" s="11" t="s">
        <v>3</v>
      </c>
      <c r="E38" s="13">
        <v>708</v>
      </c>
    </row>
    <row r="39" spans="2:5" x14ac:dyDescent="0.25">
      <c r="B39" s="14" t="s">
        <v>59</v>
      </c>
      <c r="C39" s="15" t="s">
        <v>54</v>
      </c>
      <c r="D39" s="11" t="s">
        <v>3</v>
      </c>
      <c r="E39" s="13">
        <v>235.3</v>
      </c>
    </row>
    <row r="40" spans="2:5" s="24" customFormat="1" x14ac:dyDescent="0.25">
      <c r="B40" s="16" t="s">
        <v>60</v>
      </c>
      <c r="C40" s="17" t="s">
        <v>55</v>
      </c>
      <c r="D40" s="18" t="s">
        <v>3</v>
      </c>
      <c r="E40" s="22">
        <f t="shared" ref="E40" si="5">SUM(E41:E44)</f>
        <v>4173.3</v>
      </c>
    </row>
    <row r="41" spans="2:5" x14ac:dyDescent="0.25">
      <c r="B41" s="14" t="s">
        <v>61</v>
      </c>
      <c r="C41" s="15" t="s">
        <v>56</v>
      </c>
      <c r="D41" s="11" t="s">
        <v>3</v>
      </c>
      <c r="E41" s="13">
        <v>0</v>
      </c>
    </row>
    <row r="42" spans="2:5" ht="45" x14ac:dyDescent="0.25">
      <c r="B42" s="14" t="s">
        <v>65</v>
      </c>
      <c r="C42" s="15" t="s">
        <v>63</v>
      </c>
      <c r="D42" s="11" t="s">
        <v>3</v>
      </c>
      <c r="E42" s="13">
        <v>2368.6</v>
      </c>
    </row>
    <row r="43" spans="2:5" x14ac:dyDescent="0.25">
      <c r="B43" s="14" t="s">
        <v>66</v>
      </c>
      <c r="C43" s="15" t="s">
        <v>64</v>
      </c>
      <c r="D43" s="11" t="s">
        <v>3</v>
      </c>
      <c r="E43" s="13">
        <v>0</v>
      </c>
    </row>
    <row r="44" spans="2:5" x14ac:dyDescent="0.25">
      <c r="B44" s="14" t="s">
        <v>67</v>
      </c>
      <c r="C44" s="15" t="s">
        <v>14</v>
      </c>
      <c r="D44" s="11" t="s">
        <v>3</v>
      </c>
      <c r="E44" s="13">
        <v>1804.7</v>
      </c>
    </row>
    <row r="45" spans="2:5" x14ac:dyDescent="0.25">
      <c r="B45" s="9" t="s">
        <v>68</v>
      </c>
      <c r="C45" s="10" t="s">
        <v>69</v>
      </c>
      <c r="D45" s="11" t="s">
        <v>3</v>
      </c>
      <c r="E45" s="12">
        <v>1164.8</v>
      </c>
    </row>
    <row r="46" spans="2:5" x14ac:dyDescent="0.25">
      <c r="B46" s="9" t="s">
        <v>70</v>
      </c>
      <c r="C46" s="10" t="s">
        <v>71</v>
      </c>
      <c r="D46" s="11" t="s">
        <v>3</v>
      </c>
      <c r="E46" s="12">
        <f t="shared" ref="E46" si="6">SUM(E47:E52)</f>
        <v>1459.5</v>
      </c>
    </row>
    <row r="47" spans="2:5" x14ac:dyDescent="0.25">
      <c r="B47" s="14" t="s">
        <v>72</v>
      </c>
      <c r="C47" s="15" t="s">
        <v>73</v>
      </c>
      <c r="D47" s="11" t="s">
        <v>3</v>
      </c>
      <c r="E47" s="13">
        <v>0</v>
      </c>
    </row>
    <row r="48" spans="2:5" x14ac:dyDescent="0.25">
      <c r="B48" s="14" t="s">
        <v>77</v>
      </c>
      <c r="C48" s="15" t="s">
        <v>74</v>
      </c>
      <c r="D48" s="11" t="s">
        <v>3</v>
      </c>
      <c r="E48" s="13">
        <f>72.8+522.6</f>
        <v>595.4</v>
      </c>
    </row>
    <row r="49" spans="2:5" x14ac:dyDescent="0.25">
      <c r="B49" s="14" t="s">
        <v>78</v>
      </c>
      <c r="C49" s="15" t="s">
        <v>81</v>
      </c>
      <c r="D49" s="11" t="s">
        <v>3</v>
      </c>
      <c r="E49" s="13">
        <f>32.7+585.6</f>
        <v>618.30000000000007</v>
      </c>
    </row>
    <row r="50" spans="2:5" x14ac:dyDescent="0.25">
      <c r="B50" s="14" t="s">
        <v>79</v>
      </c>
      <c r="C50" s="15" t="s">
        <v>75</v>
      </c>
      <c r="D50" s="11" t="s">
        <v>3</v>
      </c>
      <c r="E50" s="13">
        <v>0</v>
      </c>
    </row>
    <row r="51" spans="2:5" x14ac:dyDescent="0.25">
      <c r="B51" s="14" t="s">
        <v>80</v>
      </c>
      <c r="C51" s="15" t="s">
        <v>76</v>
      </c>
      <c r="D51" s="11" t="s">
        <v>3</v>
      </c>
      <c r="E51" s="13"/>
    </row>
    <row r="52" spans="2:5" x14ac:dyDescent="0.25">
      <c r="B52" s="14" t="s">
        <v>82</v>
      </c>
      <c r="C52" s="15" t="s">
        <v>14</v>
      </c>
      <c r="D52" s="11" t="s">
        <v>3</v>
      </c>
      <c r="E52" s="13">
        <f>32.2+11.7+201.9</f>
        <v>245.8</v>
      </c>
    </row>
    <row r="53" spans="2:5" x14ac:dyDescent="0.25">
      <c r="B53" s="9" t="s">
        <v>83</v>
      </c>
      <c r="C53" s="10" t="s">
        <v>84</v>
      </c>
      <c r="D53" s="11" t="s">
        <v>3</v>
      </c>
      <c r="E53" s="12">
        <v>609.29999999999995</v>
      </c>
    </row>
    <row r="54" spans="2:5" x14ac:dyDescent="0.25">
      <c r="B54" s="9" t="s">
        <v>86</v>
      </c>
      <c r="C54" s="10" t="s">
        <v>85</v>
      </c>
      <c r="D54" s="11" t="s">
        <v>3</v>
      </c>
      <c r="E54" s="12">
        <f>E55+E56+E57+E58+E59</f>
        <v>5476.9000000000005</v>
      </c>
    </row>
    <row r="55" spans="2:5" x14ac:dyDescent="0.25">
      <c r="B55" s="14" t="s">
        <v>87</v>
      </c>
      <c r="C55" s="15" t="s">
        <v>88</v>
      </c>
      <c r="D55" s="11" t="s">
        <v>3</v>
      </c>
      <c r="E55" s="13">
        <v>0</v>
      </c>
    </row>
    <row r="56" spans="2:5" x14ac:dyDescent="0.25">
      <c r="B56" s="14" t="s">
        <v>93</v>
      </c>
      <c r="C56" s="15" t="s">
        <v>89</v>
      </c>
      <c r="D56" s="11" t="s">
        <v>3</v>
      </c>
      <c r="E56" s="13">
        <v>0</v>
      </c>
    </row>
    <row r="57" spans="2:5" x14ac:dyDescent="0.25">
      <c r="B57" s="14" t="s">
        <v>94</v>
      </c>
      <c r="C57" s="15" t="s">
        <v>90</v>
      </c>
      <c r="D57" s="11" t="s">
        <v>3</v>
      </c>
      <c r="E57" s="13">
        <v>942.1</v>
      </c>
    </row>
    <row r="58" spans="2:5" x14ac:dyDescent="0.25">
      <c r="B58" s="14" t="s">
        <v>95</v>
      </c>
      <c r="C58" s="15" t="s">
        <v>91</v>
      </c>
      <c r="D58" s="11" t="s">
        <v>3</v>
      </c>
      <c r="E58" s="13">
        <v>0</v>
      </c>
    </row>
    <row r="59" spans="2:5" x14ac:dyDescent="0.25">
      <c r="B59" s="14" t="s">
        <v>96</v>
      </c>
      <c r="C59" s="15" t="s">
        <v>92</v>
      </c>
      <c r="D59" s="11" t="s">
        <v>3</v>
      </c>
      <c r="E59" s="13">
        <v>4534.8</v>
      </c>
    </row>
    <row r="60" spans="2:5" x14ac:dyDescent="0.25">
      <c r="B60" s="9" t="s">
        <v>97</v>
      </c>
      <c r="C60" s="10" t="s">
        <v>98</v>
      </c>
      <c r="D60" s="11" t="s">
        <v>3</v>
      </c>
      <c r="E60" s="13">
        <f t="shared" ref="E60" si="7">E61+E66</f>
        <v>2582</v>
      </c>
    </row>
    <row r="61" spans="2:5" x14ac:dyDescent="0.25">
      <c r="B61" s="9" t="s">
        <v>100</v>
      </c>
      <c r="C61" s="10" t="s">
        <v>99</v>
      </c>
      <c r="D61" s="11" t="s">
        <v>3</v>
      </c>
      <c r="E61" s="13">
        <f t="shared" ref="E61" si="8">SUM(E62:E65)</f>
        <v>0</v>
      </c>
    </row>
    <row r="62" spans="2:5" x14ac:dyDescent="0.25">
      <c r="B62" s="14" t="s">
        <v>101</v>
      </c>
      <c r="C62" s="15" t="s">
        <v>102</v>
      </c>
      <c r="D62" s="11" t="s">
        <v>3</v>
      </c>
      <c r="E62" s="13">
        <v>0</v>
      </c>
    </row>
    <row r="63" spans="2:5" x14ac:dyDescent="0.25">
      <c r="B63" s="14" t="s">
        <v>108</v>
      </c>
      <c r="C63" s="15" t="s">
        <v>103</v>
      </c>
      <c r="D63" s="11" t="s">
        <v>3</v>
      </c>
      <c r="E63" s="13">
        <v>0</v>
      </c>
    </row>
    <row r="64" spans="2:5" x14ac:dyDescent="0.25">
      <c r="B64" s="14" t="s">
        <v>109</v>
      </c>
      <c r="C64" s="15" t="s">
        <v>104</v>
      </c>
      <c r="D64" s="11" t="s">
        <v>3</v>
      </c>
      <c r="E64" s="13">
        <v>0</v>
      </c>
    </row>
    <row r="65" spans="2:5" ht="45" x14ac:dyDescent="0.25">
      <c r="B65" s="14" t="s">
        <v>110</v>
      </c>
      <c r="C65" s="15" t="s">
        <v>105</v>
      </c>
      <c r="D65" s="11" t="s">
        <v>3</v>
      </c>
      <c r="E65" s="13">
        <v>0</v>
      </c>
    </row>
    <row r="66" spans="2:5" x14ac:dyDescent="0.25">
      <c r="B66" s="9" t="s">
        <v>111</v>
      </c>
      <c r="C66" s="10" t="s">
        <v>106</v>
      </c>
      <c r="D66" s="11" t="s">
        <v>3</v>
      </c>
      <c r="E66" s="13">
        <v>2582</v>
      </c>
    </row>
    <row r="67" spans="2:5" x14ac:dyDescent="0.25">
      <c r="B67" s="9" t="s">
        <v>112</v>
      </c>
      <c r="C67" s="10" t="s">
        <v>107</v>
      </c>
      <c r="D67" s="11" t="s">
        <v>3</v>
      </c>
      <c r="E67" s="12">
        <v>93603.94</v>
      </c>
    </row>
    <row r="68" spans="2:5" ht="15" customHeight="1" x14ac:dyDescent="0.25">
      <c r="B68" s="20" t="s">
        <v>113</v>
      </c>
      <c r="C68" s="21"/>
      <c r="D68" s="21"/>
      <c r="E68" s="21"/>
    </row>
    <row r="69" spans="2:5" x14ac:dyDescent="0.25">
      <c r="B69" s="14" t="s">
        <v>118</v>
      </c>
      <c r="C69" s="15" t="s">
        <v>115</v>
      </c>
      <c r="D69" s="11" t="s">
        <v>114</v>
      </c>
      <c r="E69" s="5">
        <v>110</v>
      </c>
    </row>
    <row r="70" spans="2:5" x14ac:dyDescent="0.25">
      <c r="B70" s="14" t="s">
        <v>119</v>
      </c>
      <c r="C70" s="15" t="s">
        <v>116</v>
      </c>
      <c r="D70" s="11" t="s">
        <v>121</v>
      </c>
      <c r="E70" s="11">
        <v>903.27</v>
      </c>
    </row>
    <row r="71" spans="2:5" x14ac:dyDescent="0.25">
      <c r="B71" s="14" t="s">
        <v>120</v>
      </c>
      <c r="C71" s="15" t="s">
        <v>128</v>
      </c>
      <c r="D71" s="11" t="s">
        <v>122</v>
      </c>
      <c r="E71" s="11">
        <v>219</v>
      </c>
    </row>
    <row r="72" spans="2:5" ht="75" x14ac:dyDescent="0.25">
      <c r="B72" s="14" t="s">
        <v>97</v>
      </c>
      <c r="C72" s="15" t="s">
        <v>117</v>
      </c>
      <c r="D72" s="11" t="s">
        <v>123</v>
      </c>
      <c r="E72" s="5" t="s">
        <v>133</v>
      </c>
    </row>
  </sheetData>
  <mergeCells count="5">
    <mergeCell ref="B6:E6"/>
    <mergeCell ref="B7:E7"/>
    <mergeCell ref="B8:E8"/>
    <mergeCell ref="B9:E9"/>
    <mergeCell ref="B68:E6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показатели ФХД-21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2023-04-18T11:30:36Z</dcterms:modified>
</cp:coreProperties>
</file>